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itações\Downloads\CT0328_5556 - PREF. MUNIC. DE POTIM - ANÁLISE DA CONTRARRAZÃO\"/>
    </mc:Choice>
  </mc:AlternateContent>
  <xr:revisionPtr revIDLastSave="0" documentId="13_ncr:1_{CA2B3E2C-536A-472F-BD23-BC0CD351B4E7}" xr6:coauthVersionLast="47" xr6:coauthVersionMax="47" xr10:uidLastSave="{00000000-0000-0000-0000-000000000000}"/>
  <bookViews>
    <workbookView xWindow="-120" yWindow="-120" windowWidth="20730" windowHeight="11160" xr2:uid="{CB862598-15FF-4557-9630-CF879EB5B826}"/>
  </bookViews>
  <sheets>
    <sheet name="Nota Técnica" sheetId="2" r:id="rId1"/>
    <sheet name="Nota Comercial" sheetId="1" r:id="rId2"/>
    <sheet name="Nota Final" sheetId="3" r:id="rId3"/>
  </sheets>
  <externalReferences>
    <externalReference r:id="rId4"/>
  </externalReferences>
  <definedNames>
    <definedName name="_xlnm.Print_Area" localSheetId="1">'Nota Comercial'!$B$2:$L$17</definedName>
    <definedName name="_xlnm.Print_Area" localSheetId="2">'Nota Final'!$B$2:$J$14</definedName>
    <definedName name="_xlnm.Print_Area" localSheetId="0">'Nota Técnica'!$B$2:$R$14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K13" i="2"/>
  <c r="G13" i="2"/>
  <c r="I13" i="2" l="1"/>
  <c r="G11" i="2" l="1"/>
  <c r="G9" i="2"/>
  <c r="E9" i="2"/>
  <c r="G12" i="2" l="1"/>
  <c r="E11" i="2"/>
  <c r="K11" i="2"/>
  <c r="K10" i="2"/>
  <c r="G10" i="2"/>
  <c r="E12" i="2" l="1"/>
  <c r="K12" i="2"/>
  <c r="E10" i="2"/>
  <c r="K9" i="2"/>
  <c r="K8" i="2"/>
  <c r="E8" i="2"/>
  <c r="G8" i="2"/>
  <c r="I8" i="2"/>
  <c r="I12" i="2" l="1"/>
  <c r="I11" i="2" l="1"/>
  <c r="I10" i="2"/>
  <c r="I9" i="2" l="1"/>
  <c r="E8" i="3"/>
  <c r="E9" i="3"/>
  <c r="E10" i="3"/>
  <c r="E11" i="3"/>
  <c r="E12" i="3"/>
  <c r="E13" i="3"/>
  <c r="G8" i="1"/>
  <c r="K8" i="1" s="1"/>
  <c r="G9" i="1"/>
  <c r="K9" i="1" s="1"/>
  <c r="G10" i="1"/>
  <c r="K10" i="1" s="1"/>
  <c r="G11" i="1"/>
  <c r="K11" i="1" s="1"/>
  <c r="G12" i="1"/>
  <c r="K12" i="1" s="1"/>
  <c r="G13" i="1"/>
  <c r="K13" i="1" s="1"/>
  <c r="M9" i="2" l="1"/>
  <c r="Q9" i="2" s="1"/>
  <c r="G9" i="3" s="1"/>
  <c r="I9" i="3" s="1"/>
  <c r="M11" i="2"/>
  <c r="Q11" i="2" s="1"/>
  <c r="G11" i="3" s="1"/>
  <c r="I11" i="3" s="1"/>
  <c r="M10" i="2"/>
  <c r="Q10" i="2" s="1"/>
  <c r="G10" i="3" s="1"/>
  <c r="I10" i="3" s="1"/>
  <c r="M8" i="2"/>
  <c r="Q8" i="2" s="1"/>
  <c r="G8" i="3" s="1"/>
  <c r="I8" i="3" s="1"/>
  <c r="M12" i="2"/>
  <c r="Q12" i="2" s="1"/>
  <c r="G12" i="3" s="1"/>
  <c r="I12" i="3" s="1"/>
  <c r="M13" i="2"/>
  <c r="Q13" i="2" s="1"/>
  <c r="G13" i="3" s="1"/>
  <c r="I13" i="3" s="1"/>
</calcChain>
</file>

<file path=xl/sharedStrings.xml><?xml version="1.0" encoding="utf-8"?>
<sst xmlns="http://schemas.openxmlformats.org/spreadsheetml/2006/main" count="44" uniqueCount="25">
  <si>
    <t>TERRACOM CONCESSÕES E PARTICIPAÇÕES Ltda</t>
  </si>
  <si>
    <t>PLANEX S/A - CONSULTORIA DE PLANEJAMENTO E EXECUÇÃO LTDA</t>
  </si>
  <si>
    <t>GENERAL WATERS S/A - GW</t>
  </si>
  <si>
    <t>EPPO SANEAMENTO AMBIENTAL E OBRAS LTDA</t>
  </si>
  <si>
    <t>FATOR K</t>
  </si>
  <si>
    <t>LICITANTE</t>
  </si>
  <si>
    <t>NOTA COMERCIAL</t>
  </si>
  <si>
    <t>PESO</t>
  </si>
  <si>
    <t>NOTA COMERCIAL PONDERADA</t>
  </si>
  <si>
    <t>PREFEITURA MUNICIPAL DE POTIM</t>
  </si>
  <si>
    <t>CÁLCULO DA NOTA COMERCIAL</t>
  </si>
  <si>
    <t>Concorrência n° 001/2019</t>
  </si>
  <si>
    <t>Parte 1</t>
  </si>
  <si>
    <t>Parte 2</t>
  </si>
  <si>
    <t>Parte 3</t>
  </si>
  <si>
    <t>Parte 4</t>
  </si>
  <si>
    <t>TOTAL</t>
  </si>
  <si>
    <t>CÁLCULO DA NOTA TÉCNICA</t>
  </si>
  <si>
    <t>NOTA TÉCNICA PONDERADA</t>
  </si>
  <si>
    <t>Comercial</t>
  </si>
  <si>
    <t>Técnica</t>
  </si>
  <si>
    <t>CÁLCULO DA NOTA FINAL</t>
  </si>
  <si>
    <t>CONSÓRCIO SANEAMENTO POTIM (Aquarum)</t>
  </si>
  <si>
    <t>CONSÓRCIO POTIM AMBIENTAL (Aviva)</t>
  </si>
  <si>
    <t>Notal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</si>
</sst>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_ ;[Red]\-#,##0.0000\ "/>
    <numFmt numFmtId="165" formatCode="#,##0.00_ ;[Red]\-#,##0.00\ 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0" fontId="0" fillId="2" borderId="2" xfId="0" applyNumberFormat="1" applyFill="1" applyBorder="1" applyAlignment="1">
      <alignment horizontal="center" vertical="center"/>
    </xf>
    <xf numFmtId="10" fontId="0" fillId="2" borderId="3" xfId="0" applyNumberFormat="1" applyFill="1" applyBorder="1" applyAlignment="1">
      <alignment horizontal="center" vertical="center"/>
    </xf>
    <xf numFmtId="10" fontId="0" fillId="2" borderId="4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461434</xdr:colOff>
      <xdr:row>13</xdr:row>
      <xdr:rowOff>114302</xdr:rowOff>
    </xdr:from>
    <xdr:to>
      <xdr:col>2</xdr:col>
      <xdr:colOff>3780366</xdr:colOff>
      <xdr:row>16</xdr:row>
      <xdr:rowOff>45154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6C7E48-6B26-4B94-8314-3B2A23948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434" y="4305302"/>
          <a:ext cx="3318932" cy="6928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lsoJr/5-FIPE/20210825-Potim/Julgamento/Potim2021119-Calculo%20das%20Notas%20T&#233;cnicas-Vers&#227;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T-Aviva"/>
      <sheetName val="NT-Terracom"/>
      <sheetName val="NT-Aquarum"/>
      <sheetName val="NT-Planex"/>
      <sheetName val="NT-GW"/>
      <sheetName val="NT-EPPO"/>
      <sheetName val="Aviva"/>
      <sheetName val="Terracom"/>
      <sheetName val="Aquarum"/>
      <sheetName val="Planex"/>
      <sheetName val="GW"/>
      <sheetName val="EPPO"/>
      <sheetName val="Nota Técnica Final"/>
      <sheetName val="Nota Final"/>
    </sheetNames>
    <sheetDataSet>
      <sheetData sheetId="0">
        <row r="4">
          <cell r="L4">
            <v>6</v>
          </cell>
        </row>
        <row r="30">
          <cell r="L30">
            <v>7</v>
          </cell>
        </row>
        <row r="55">
          <cell r="L55">
            <v>5.2</v>
          </cell>
        </row>
        <row r="83">
          <cell r="L83">
            <v>6</v>
          </cell>
        </row>
      </sheetData>
      <sheetData sheetId="1">
        <row r="4">
          <cell r="L4">
            <v>9</v>
          </cell>
        </row>
        <row r="30">
          <cell r="L30">
            <v>24</v>
          </cell>
        </row>
        <row r="55">
          <cell r="L55">
            <v>6</v>
          </cell>
        </row>
        <row r="83">
          <cell r="L83">
            <v>8</v>
          </cell>
        </row>
      </sheetData>
      <sheetData sheetId="2">
        <row r="4">
          <cell r="L4">
            <v>14</v>
          </cell>
        </row>
        <row r="30">
          <cell r="L30">
            <v>18</v>
          </cell>
        </row>
        <row r="55">
          <cell r="L55">
            <v>9.1999999999999993</v>
          </cell>
        </row>
        <row r="83">
          <cell r="L83">
            <v>4</v>
          </cell>
        </row>
      </sheetData>
      <sheetData sheetId="3">
        <row r="4">
          <cell r="L4">
            <v>10</v>
          </cell>
        </row>
        <row r="30">
          <cell r="L30">
            <v>22</v>
          </cell>
        </row>
        <row r="55">
          <cell r="L55">
            <v>4.3999999999999995</v>
          </cell>
        </row>
        <row r="83">
          <cell r="L83">
            <v>2</v>
          </cell>
        </row>
      </sheetData>
      <sheetData sheetId="4">
        <row r="4">
          <cell r="L4">
            <v>6</v>
          </cell>
        </row>
        <row r="30">
          <cell r="L30">
            <v>28</v>
          </cell>
        </row>
        <row r="55">
          <cell r="L55">
            <v>4.3999999999999995</v>
          </cell>
        </row>
        <row r="83">
          <cell r="L83">
            <v>8</v>
          </cell>
        </row>
      </sheetData>
      <sheetData sheetId="5">
        <row r="4">
          <cell r="L4">
            <v>2</v>
          </cell>
        </row>
        <row r="30">
          <cell r="L30">
            <v>5</v>
          </cell>
        </row>
        <row r="55">
          <cell r="L55">
            <v>1.2</v>
          </cell>
        </row>
        <row r="83">
          <cell r="L83">
            <v>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C2D4-BC53-428D-ACA3-07B7F1DBBCD5}">
  <sheetPr>
    <pageSetUpPr fitToPage="1"/>
  </sheetPr>
  <dimension ref="B2:R14"/>
  <sheetViews>
    <sheetView tabSelected="1" workbookViewId="0">
      <selection activeCell="C4" sqref="C4:Q4"/>
    </sheetView>
  </sheetViews>
  <sheetFormatPr defaultColWidth="9" defaultRowHeight="20.100000000000001" customHeight="1" x14ac:dyDescent="0.25"/>
  <cols>
    <col min="1" max="1" width="3.7109375" style="1" customWidth="1"/>
    <col min="2" max="2" width="1.7109375" style="1" customWidth="1"/>
    <col min="3" max="3" width="60.71093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" width="1.7109375" style="1" customWidth="1"/>
    <col min="17" max="17" width="12.7109375" style="1" customWidth="1"/>
    <col min="18" max="18" width="1.7109375" style="1" customWidth="1"/>
    <col min="19" max="16384" width="9" style="1"/>
  </cols>
  <sheetData>
    <row r="2" spans="2:18" ht="39.950000000000003" customHeight="1" x14ac:dyDescent="0.25">
      <c r="B2" s="2"/>
      <c r="C2" s="3" t="s">
        <v>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39.950000000000003" customHeight="1" x14ac:dyDescent="0.25">
      <c r="B3" s="2"/>
      <c r="C3" s="3" t="s">
        <v>11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39.950000000000003" customHeight="1" x14ac:dyDescent="0.25">
      <c r="B4" s="2"/>
      <c r="C4" s="20" t="s">
        <v>17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"/>
    </row>
    <row r="5" spans="2:18" ht="20.100000000000001" customHeight="1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39.950000000000003" customHeight="1" thickTop="1" thickBot="1" x14ac:dyDescent="0.3">
      <c r="B6" s="2"/>
      <c r="C6" s="5" t="s">
        <v>5</v>
      </c>
      <c r="D6" s="4"/>
      <c r="E6" s="5" t="s">
        <v>12</v>
      </c>
      <c r="F6" s="4"/>
      <c r="G6" s="5" t="s">
        <v>13</v>
      </c>
      <c r="H6" s="4"/>
      <c r="I6" s="5" t="s">
        <v>14</v>
      </c>
      <c r="J6" s="4"/>
      <c r="K6" s="5" t="s">
        <v>15</v>
      </c>
      <c r="L6" s="4"/>
      <c r="M6" s="5" t="s">
        <v>16</v>
      </c>
      <c r="N6" s="4"/>
      <c r="O6" s="5" t="s">
        <v>7</v>
      </c>
      <c r="P6" s="2"/>
      <c r="Q6" s="6" t="s">
        <v>18</v>
      </c>
      <c r="R6" s="2"/>
    </row>
    <row r="7" spans="2:18" ht="20.100000000000001" customHeight="1" thickTop="1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20.100000000000001" customHeight="1" thickTop="1" x14ac:dyDescent="0.25">
      <c r="B8" s="2"/>
      <c r="C8" s="16" t="s">
        <v>23</v>
      </c>
      <c r="D8" s="2"/>
      <c r="E8" s="13">
        <f>'[1]NT-Aviva'!$L$4</f>
        <v>6</v>
      </c>
      <c r="F8" s="19"/>
      <c r="G8" s="13">
        <f>'[1]NT-Aviva'!$L$30</f>
        <v>7</v>
      </c>
      <c r="H8" s="19"/>
      <c r="I8" s="13">
        <f>'[1]NT-Aviva'!$L$55</f>
        <v>5.2</v>
      </c>
      <c r="J8" s="19"/>
      <c r="K8" s="13">
        <f>'[1]NT-Aviva'!$L$83</f>
        <v>6</v>
      </c>
      <c r="L8" s="2"/>
      <c r="M8" s="13">
        <f t="shared" ref="M8:M13" si="0">E8+G8+I8+K8</f>
        <v>24.2</v>
      </c>
      <c r="N8" s="2"/>
      <c r="O8" s="10">
        <v>0.7</v>
      </c>
      <c r="P8" s="2"/>
      <c r="Q8" s="13">
        <f t="shared" ref="Q8:Q13" si="1">M8*O8</f>
        <v>16.939999999999998</v>
      </c>
      <c r="R8" s="2"/>
    </row>
    <row r="9" spans="2:18" ht="20.100000000000001" customHeight="1" x14ac:dyDescent="0.25">
      <c r="B9" s="2"/>
      <c r="C9" s="17" t="s">
        <v>0</v>
      </c>
      <c r="D9" s="2"/>
      <c r="E9" s="14">
        <f>'[1]NT-Terracom'!$L$4</f>
        <v>9</v>
      </c>
      <c r="F9" s="19"/>
      <c r="G9" s="14">
        <f>'[1]NT-Terracom'!$L$30</f>
        <v>24</v>
      </c>
      <c r="H9" s="19"/>
      <c r="I9" s="14">
        <f>'[1]NT-Terracom'!$L$55</f>
        <v>6</v>
      </c>
      <c r="J9" s="19"/>
      <c r="K9" s="14">
        <f>'[1]NT-Terracom'!$L$83</f>
        <v>8</v>
      </c>
      <c r="L9" s="2"/>
      <c r="M9" s="14">
        <f t="shared" si="0"/>
        <v>47</v>
      </c>
      <c r="N9" s="2"/>
      <c r="O9" s="11">
        <v>0.7</v>
      </c>
      <c r="P9" s="2"/>
      <c r="Q9" s="14">
        <f t="shared" si="1"/>
        <v>32.9</v>
      </c>
      <c r="R9" s="2"/>
    </row>
    <row r="10" spans="2:18" ht="20.100000000000001" customHeight="1" x14ac:dyDescent="0.25">
      <c r="B10" s="2"/>
      <c r="C10" s="17" t="s">
        <v>22</v>
      </c>
      <c r="D10" s="2"/>
      <c r="E10" s="14">
        <f>'[1]NT-Aquarum'!$L$4</f>
        <v>14</v>
      </c>
      <c r="F10" s="19"/>
      <c r="G10" s="14">
        <f>'[1]NT-Aquarum'!$L$30</f>
        <v>18</v>
      </c>
      <c r="H10" s="19"/>
      <c r="I10" s="14">
        <f>'[1]NT-Aquarum'!$L$55</f>
        <v>9.1999999999999993</v>
      </c>
      <c r="J10" s="19"/>
      <c r="K10" s="14">
        <f>'[1]NT-Aquarum'!$L$83</f>
        <v>4</v>
      </c>
      <c r="L10" s="2"/>
      <c r="M10" s="14">
        <f t="shared" si="0"/>
        <v>45.2</v>
      </c>
      <c r="N10" s="2"/>
      <c r="O10" s="11">
        <v>0.7</v>
      </c>
      <c r="P10" s="2"/>
      <c r="Q10" s="14">
        <f t="shared" si="1"/>
        <v>31.64</v>
      </c>
      <c r="R10" s="2"/>
    </row>
    <row r="11" spans="2:18" ht="20.100000000000001" customHeight="1" x14ac:dyDescent="0.25">
      <c r="B11" s="2"/>
      <c r="C11" s="17" t="s">
        <v>1</v>
      </c>
      <c r="D11" s="2"/>
      <c r="E11" s="14">
        <f>'[1]NT-Planex'!$L$4</f>
        <v>10</v>
      </c>
      <c r="F11" s="19"/>
      <c r="G11" s="14">
        <f>'[1]NT-Planex'!$L$30</f>
        <v>22</v>
      </c>
      <c r="H11" s="19"/>
      <c r="I11" s="14">
        <f>'[1]NT-Planex'!$L$55</f>
        <v>4.3999999999999995</v>
      </c>
      <c r="J11" s="19"/>
      <c r="K11" s="14">
        <f>'[1]NT-Planex'!$L$83</f>
        <v>2</v>
      </c>
      <c r="L11" s="2"/>
      <c r="M11" s="14">
        <f t="shared" si="0"/>
        <v>38.4</v>
      </c>
      <c r="N11" s="2"/>
      <c r="O11" s="11">
        <v>0.7</v>
      </c>
      <c r="P11" s="2"/>
      <c r="Q11" s="14">
        <f t="shared" si="1"/>
        <v>26.88</v>
      </c>
      <c r="R11" s="2"/>
    </row>
    <row r="12" spans="2:18" ht="20.100000000000001" customHeight="1" x14ac:dyDescent="0.25">
      <c r="B12" s="2"/>
      <c r="C12" s="17" t="s">
        <v>2</v>
      </c>
      <c r="D12" s="2"/>
      <c r="E12" s="14">
        <f>'[1]NT-GW'!$L$4</f>
        <v>6</v>
      </c>
      <c r="F12" s="19"/>
      <c r="G12" s="14">
        <f>'[1]NT-GW'!$L$30</f>
        <v>28</v>
      </c>
      <c r="H12" s="19"/>
      <c r="I12" s="14">
        <f>'[1]NT-GW'!$L$55</f>
        <v>4.3999999999999995</v>
      </c>
      <c r="J12" s="19"/>
      <c r="K12" s="14">
        <f>'[1]NT-GW'!$L$83</f>
        <v>8</v>
      </c>
      <c r="L12" s="2"/>
      <c r="M12" s="14">
        <f t="shared" si="0"/>
        <v>46.4</v>
      </c>
      <c r="N12" s="2"/>
      <c r="O12" s="11">
        <v>0.7</v>
      </c>
      <c r="P12" s="2"/>
      <c r="Q12" s="14">
        <f t="shared" si="1"/>
        <v>32.479999999999997</v>
      </c>
      <c r="R12" s="2"/>
    </row>
    <row r="13" spans="2:18" ht="20.100000000000001" customHeight="1" thickBot="1" x14ac:dyDescent="0.3">
      <c r="B13" s="2"/>
      <c r="C13" s="18" t="s">
        <v>3</v>
      </c>
      <c r="D13" s="2"/>
      <c r="E13" s="15">
        <f>'[1]NT-EPPO'!$L$4</f>
        <v>2</v>
      </c>
      <c r="F13" s="19"/>
      <c r="G13" s="15">
        <f>'[1]NT-EPPO'!$L$30</f>
        <v>5</v>
      </c>
      <c r="H13" s="19"/>
      <c r="I13" s="15">
        <f>'[1]NT-EPPO'!$L$55</f>
        <v>1.2</v>
      </c>
      <c r="J13" s="19"/>
      <c r="K13" s="15">
        <f>'[1]NT-EPPO'!$L$83</f>
        <v>2</v>
      </c>
      <c r="L13" s="2"/>
      <c r="M13" s="15">
        <f t="shared" si="0"/>
        <v>10.199999999999999</v>
      </c>
      <c r="N13" s="2"/>
      <c r="O13" s="12">
        <v>0.7</v>
      </c>
      <c r="P13" s="2"/>
      <c r="Q13" s="15">
        <f t="shared" si="1"/>
        <v>7.1399999999999988</v>
      </c>
      <c r="R13" s="2"/>
    </row>
    <row r="14" spans="2:18" ht="20.100000000000001" customHeight="1" thickTop="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</sheetData>
  <mergeCells count="1">
    <mergeCell ref="C4:Q4"/>
  </mergeCells>
  <printOptions horizontalCentered="1"/>
  <pageMargins left="0.51181102362204722" right="0.51181102362204722" top="0.78740157480314965" bottom="0.78740157480314965" header="0.31496062992125984" footer="0.31496062992125984"/>
  <pageSetup scale="77" orientation="landscape" r:id="rId1"/>
  <headerFooter>
    <oddFooter>&amp;L&amp;6&amp;Z&amp;F-&amp;F&amp;R&amp;6&amp;D-&amp;T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A1EAF-FFBD-44B2-A2D1-D7CC37EC361A}">
  <sheetPr>
    <pageSetUpPr fitToPage="1"/>
  </sheetPr>
  <dimension ref="B2:L17"/>
  <sheetViews>
    <sheetView workbookViewId="0">
      <selection activeCell="C4" sqref="C4:K4"/>
    </sheetView>
  </sheetViews>
  <sheetFormatPr defaultColWidth="9" defaultRowHeight="20.100000000000001" customHeight="1" x14ac:dyDescent="0.25"/>
  <cols>
    <col min="1" max="1" width="3.7109375" style="1" customWidth="1"/>
    <col min="2" max="2" width="1.7109375" style="1" customWidth="1"/>
    <col min="3" max="3" width="60.7109375" style="1" customWidth="1"/>
    <col min="4" max="4" width="1.7109375" style="1" customWidth="1"/>
    <col min="5" max="5" width="20.7109375" style="1" customWidth="1"/>
    <col min="6" max="6" width="1.7109375" style="1" customWidth="1"/>
    <col min="7" max="7" width="20.7109375" style="1" customWidth="1"/>
    <col min="8" max="8" width="1.7109375" style="1" customWidth="1"/>
    <col min="9" max="9" width="20.7109375" style="1" customWidth="1"/>
    <col min="10" max="10" width="1.7109375" style="1" customWidth="1"/>
    <col min="11" max="11" width="20.7109375" style="1" customWidth="1"/>
    <col min="12" max="12" width="1.7109375" style="1" customWidth="1"/>
    <col min="13" max="16384" width="9" style="1"/>
  </cols>
  <sheetData>
    <row r="2" spans="2:12" ht="39.950000000000003" customHeight="1" x14ac:dyDescent="0.25">
      <c r="B2" s="2"/>
      <c r="C2" s="3" t="s">
        <v>9</v>
      </c>
      <c r="D2" s="2"/>
      <c r="E2" s="2"/>
      <c r="F2" s="2"/>
      <c r="G2" s="2"/>
      <c r="H2" s="2"/>
      <c r="I2" s="2"/>
      <c r="J2" s="2"/>
      <c r="K2" s="2"/>
      <c r="L2" s="2"/>
    </row>
    <row r="3" spans="2:12" ht="39.950000000000003" customHeight="1" x14ac:dyDescent="0.25">
      <c r="B3" s="2"/>
      <c r="C3" s="3" t="s">
        <v>11</v>
      </c>
      <c r="D3" s="2"/>
      <c r="E3" s="2"/>
      <c r="F3" s="2"/>
      <c r="G3" s="2"/>
      <c r="H3" s="2"/>
      <c r="I3" s="2"/>
      <c r="J3" s="2"/>
      <c r="K3" s="2"/>
      <c r="L3" s="2"/>
    </row>
    <row r="4" spans="2:12" ht="39.950000000000003" customHeight="1" x14ac:dyDescent="0.25">
      <c r="B4" s="2"/>
      <c r="C4" s="20" t="s">
        <v>10</v>
      </c>
      <c r="D4" s="20"/>
      <c r="E4" s="20"/>
      <c r="F4" s="20"/>
      <c r="G4" s="20"/>
      <c r="H4" s="20"/>
      <c r="I4" s="20"/>
      <c r="J4" s="20"/>
      <c r="K4" s="20"/>
      <c r="L4" s="2"/>
    </row>
    <row r="5" spans="2:12" ht="20.100000000000001" customHeight="1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30" customHeight="1" thickTop="1" thickBot="1" x14ac:dyDescent="0.3">
      <c r="B6" s="2"/>
      <c r="C6" s="5" t="s">
        <v>5</v>
      </c>
      <c r="D6" s="4"/>
      <c r="E6" s="5" t="s">
        <v>4</v>
      </c>
      <c r="F6" s="4"/>
      <c r="G6" s="5" t="s">
        <v>6</v>
      </c>
      <c r="H6" s="4"/>
      <c r="I6" s="5" t="s">
        <v>7</v>
      </c>
      <c r="J6" s="2"/>
      <c r="K6" s="6" t="s">
        <v>8</v>
      </c>
      <c r="L6" s="2"/>
    </row>
    <row r="7" spans="2:12" ht="20.100000000000001" customHeight="1" thickTop="1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20.100000000000001" customHeight="1" thickTop="1" x14ac:dyDescent="0.25">
      <c r="B8" s="2"/>
      <c r="C8" s="16" t="s">
        <v>23</v>
      </c>
      <c r="D8" s="2"/>
      <c r="E8" s="7">
        <v>0.95</v>
      </c>
      <c r="F8" s="2"/>
      <c r="G8" s="13">
        <f t="shared" ref="G8:G13" si="0">(1-E8)*100</f>
        <v>5.0000000000000044</v>
      </c>
      <c r="H8" s="2"/>
      <c r="I8" s="10">
        <v>0.3</v>
      </c>
      <c r="J8" s="2"/>
      <c r="K8" s="7">
        <f t="shared" ref="K8:K13" si="1">G8*I8</f>
        <v>1.5000000000000013</v>
      </c>
      <c r="L8" s="2"/>
    </row>
    <row r="9" spans="2:12" ht="20.100000000000001" customHeight="1" x14ac:dyDescent="0.25">
      <c r="B9" s="2"/>
      <c r="C9" s="17" t="s">
        <v>0</v>
      </c>
      <c r="D9" s="2"/>
      <c r="E9" s="8">
        <v>0.95</v>
      </c>
      <c r="F9" s="2"/>
      <c r="G9" s="14">
        <f t="shared" si="0"/>
        <v>5.0000000000000044</v>
      </c>
      <c r="H9" s="2"/>
      <c r="I9" s="11">
        <v>0.3</v>
      </c>
      <c r="J9" s="2"/>
      <c r="K9" s="8">
        <f t="shared" si="1"/>
        <v>1.5000000000000013</v>
      </c>
      <c r="L9" s="2"/>
    </row>
    <row r="10" spans="2:12" ht="20.100000000000001" customHeight="1" x14ac:dyDescent="0.25">
      <c r="B10" s="2"/>
      <c r="C10" s="17" t="s">
        <v>22</v>
      </c>
      <c r="D10" s="2"/>
      <c r="E10" s="8">
        <v>0.98</v>
      </c>
      <c r="F10" s="2"/>
      <c r="G10" s="14">
        <f t="shared" si="0"/>
        <v>2.0000000000000018</v>
      </c>
      <c r="H10" s="2"/>
      <c r="I10" s="11">
        <v>0.3</v>
      </c>
      <c r="J10" s="2"/>
      <c r="K10" s="8">
        <f t="shared" si="1"/>
        <v>0.60000000000000053</v>
      </c>
      <c r="L10" s="2"/>
    </row>
    <row r="11" spans="2:12" ht="20.100000000000001" customHeight="1" x14ac:dyDescent="0.25">
      <c r="B11" s="2"/>
      <c r="C11" s="17" t="s">
        <v>1</v>
      </c>
      <c r="D11" s="2"/>
      <c r="E11" s="8">
        <v>0.89159999999999995</v>
      </c>
      <c r="F11" s="2"/>
      <c r="G11" s="14">
        <f t="shared" si="0"/>
        <v>10.840000000000005</v>
      </c>
      <c r="H11" s="2"/>
      <c r="I11" s="11">
        <v>0.3</v>
      </c>
      <c r="J11" s="2"/>
      <c r="K11" s="8">
        <f t="shared" si="1"/>
        <v>3.2520000000000016</v>
      </c>
      <c r="L11" s="2"/>
    </row>
    <row r="12" spans="2:12" ht="20.100000000000001" customHeight="1" x14ac:dyDescent="0.25">
      <c r="B12" s="2"/>
      <c r="C12" s="17" t="s">
        <v>2</v>
      </c>
      <c r="D12" s="2"/>
      <c r="E12" s="8">
        <v>0.95</v>
      </c>
      <c r="F12" s="2"/>
      <c r="G12" s="14">
        <f t="shared" si="0"/>
        <v>5.0000000000000044</v>
      </c>
      <c r="H12" s="2"/>
      <c r="I12" s="11">
        <v>0.3</v>
      </c>
      <c r="J12" s="2"/>
      <c r="K12" s="8">
        <f t="shared" si="1"/>
        <v>1.5000000000000013</v>
      </c>
      <c r="L12" s="2"/>
    </row>
    <row r="13" spans="2:12" ht="20.100000000000001" customHeight="1" thickBot="1" x14ac:dyDescent="0.3">
      <c r="B13" s="2"/>
      <c r="C13" s="18" t="s">
        <v>3</v>
      </c>
      <c r="D13" s="2"/>
      <c r="E13" s="9">
        <v>0.95</v>
      </c>
      <c r="F13" s="2"/>
      <c r="G13" s="15">
        <f t="shared" si="0"/>
        <v>5.0000000000000044</v>
      </c>
      <c r="H13" s="2"/>
      <c r="I13" s="12">
        <v>0.3</v>
      </c>
      <c r="J13" s="2"/>
      <c r="K13" s="9">
        <f t="shared" si="1"/>
        <v>1.5000000000000013</v>
      </c>
      <c r="L13" s="2"/>
    </row>
    <row r="14" spans="2:12" ht="20.100000000000001" customHeight="1" thickTop="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20.100000000000001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20.100000000000001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20.100000000000001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</sheetData>
  <mergeCells count="1">
    <mergeCell ref="C4:K4"/>
  </mergeCells>
  <printOptions horizontalCentered="1"/>
  <pageMargins left="0.51181102362204722" right="0.51181102362204722" top="0.78740157480314965" bottom="0.78740157480314965" header="0.31496062992125984" footer="0.31496062992125984"/>
  <pageSetup scale="83" orientation="landscape" r:id="rId1"/>
  <headerFooter>
    <oddFooter>&amp;L&amp;6&amp;Z&amp;F-&amp;F&amp;R&amp;6&amp;D-&amp;T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31750-218B-493E-BB2B-D613991D9CDF}">
  <sheetPr>
    <pageSetUpPr fitToPage="1"/>
  </sheetPr>
  <dimension ref="B2:J14"/>
  <sheetViews>
    <sheetView workbookViewId="0">
      <selection activeCell="C4" sqref="C4:I4"/>
    </sheetView>
  </sheetViews>
  <sheetFormatPr defaultColWidth="9" defaultRowHeight="20.100000000000001" customHeight="1" x14ac:dyDescent="0.25"/>
  <cols>
    <col min="1" max="1" width="3.7109375" style="1" customWidth="1"/>
    <col min="2" max="2" width="1.7109375" style="1" customWidth="1"/>
    <col min="3" max="3" width="60.71093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6384" width="9" style="1"/>
  </cols>
  <sheetData>
    <row r="2" spans="2:10" ht="39.950000000000003" customHeight="1" x14ac:dyDescent="0.25">
      <c r="B2" s="2"/>
      <c r="C2" s="3" t="s">
        <v>9</v>
      </c>
      <c r="D2" s="2"/>
      <c r="E2" s="2"/>
      <c r="F2" s="2"/>
      <c r="G2" s="2"/>
      <c r="H2" s="2"/>
      <c r="I2" s="2"/>
      <c r="J2" s="2"/>
    </row>
    <row r="3" spans="2:10" ht="39.950000000000003" customHeight="1" x14ac:dyDescent="0.25">
      <c r="B3" s="2"/>
      <c r="C3" s="3" t="s">
        <v>11</v>
      </c>
      <c r="D3" s="2"/>
      <c r="E3" s="2"/>
      <c r="F3" s="2"/>
      <c r="G3" s="2"/>
      <c r="H3" s="2"/>
      <c r="I3" s="2"/>
      <c r="J3" s="2"/>
    </row>
    <row r="4" spans="2:10" ht="39.950000000000003" customHeight="1" x14ac:dyDescent="0.25">
      <c r="B4" s="2"/>
      <c r="C4" s="20" t="s">
        <v>21</v>
      </c>
      <c r="D4" s="20"/>
      <c r="E4" s="20"/>
      <c r="F4" s="20"/>
      <c r="G4" s="20"/>
      <c r="H4" s="20"/>
      <c r="I4" s="20"/>
      <c r="J4" s="3"/>
    </row>
    <row r="5" spans="2:10" ht="20.100000000000001" customHeight="1" thickBot="1" x14ac:dyDescent="0.3">
      <c r="B5" s="2"/>
      <c r="C5" s="2"/>
      <c r="D5" s="2"/>
      <c r="E5" s="2"/>
      <c r="F5" s="2"/>
      <c r="G5" s="2"/>
      <c r="H5" s="2"/>
      <c r="I5" s="2"/>
      <c r="J5" s="2"/>
    </row>
    <row r="6" spans="2:10" ht="39.950000000000003" customHeight="1" thickTop="1" thickBot="1" x14ac:dyDescent="0.3">
      <c r="B6" s="2"/>
      <c r="C6" s="5" t="s">
        <v>5</v>
      </c>
      <c r="D6" s="4"/>
      <c r="E6" s="5" t="s">
        <v>19</v>
      </c>
      <c r="F6" s="4"/>
      <c r="G6" s="5" t="s">
        <v>20</v>
      </c>
      <c r="H6" s="4"/>
      <c r="I6" s="5" t="s">
        <v>24</v>
      </c>
      <c r="J6" s="4"/>
    </row>
    <row r="7" spans="2:10" ht="20.100000000000001" customHeight="1" thickTop="1" thickBot="1" x14ac:dyDescent="0.3">
      <c r="B7" s="2"/>
      <c r="C7" s="2"/>
      <c r="D7" s="2"/>
      <c r="E7" s="2"/>
      <c r="F7" s="2"/>
      <c r="G7" s="2"/>
      <c r="H7" s="2"/>
      <c r="I7" s="2"/>
      <c r="J7" s="2"/>
    </row>
    <row r="8" spans="2:10" ht="20.100000000000001" customHeight="1" thickTop="1" x14ac:dyDescent="0.25">
      <c r="B8" s="2"/>
      <c r="C8" s="16" t="s">
        <v>23</v>
      </c>
      <c r="D8" s="2"/>
      <c r="E8" s="13">
        <f>'Nota Comercial'!K8</f>
        <v>1.5000000000000013</v>
      </c>
      <c r="F8" s="19"/>
      <c r="G8" s="13">
        <f>'Nota Técnica'!Q8</f>
        <v>16.939999999999998</v>
      </c>
      <c r="H8" s="19"/>
      <c r="I8" s="13">
        <f t="shared" ref="I8:I13" si="0">E8+G8</f>
        <v>18.439999999999998</v>
      </c>
      <c r="J8" s="19"/>
    </row>
    <row r="9" spans="2:10" ht="20.100000000000001" customHeight="1" x14ac:dyDescent="0.25">
      <c r="B9" s="2"/>
      <c r="C9" s="17" t="s">
        <v>0</v>
      </c>
      <c r="D9" s="2"/>
      <c r="E9" s="14">
        <f>'Nota Comercial'!K9</f>
        <v>1.5000000000000013</v>
      </c>
      <c r="F9" s="19"/>
      <c r="G9" s="14">
        <f>'Nota Técnica'!Q9</f>
        <v>32.9</v>
      </c>
      <c r="H9" s="19"/>
      <c r="I9" s="14">
        <f t="shared" si="0"/>
        <v>34.4</v>
      </c>
      <c r="J9" s="19"/>
    </row>
    <row r="10" spans="2:10" ht="20.100000000000001" customHeight="1" x14ac:dyDescent="0.25">
      <c r="B10" s="2"/>
      <c r="C10" s="17" t="s">
        <v>22</v>
      </c>
      <c r="D10" s="2"/>
      <c r="E10" s="14">
        <f>'Nota Comercial'!K10</f>
        <v>0.60000000000000053</v>
      </c>
      <c r="F10" s="19"/>
      <c r="G10" s="14">
        <f>'Nota Técnica'!Q10</f>
        <v>31.64</v>
      </c>
      <c r="H10" s="19"/>
      <c r="I10" s="14">
        <f t="shared" si="0"/>
        <v>32.24</v>
      </c>
      <c r="J10" s="19"/>
    </row>
    <row r="11" spans="2:10" ht="20.100000000000001" customHeight="1" x14ac:dyDescent="0.25">
      <c r="B11" s="2"/>
      <c r="C11" s="17" t="s">
        <v>1</v>
      </c>
      <c r="D11" s="2"/>
      <c r="E11" s="14">
        <f>'Nota Comercial'!K11</f>
        <v>3.2520000000000016</v>
      </c>
      <c r="F11" s="19"/>
      <c r="G11" s="14">
        <f>'Nota Técnica'!Q11</f>
        <v>26.88</v>
      </c>
      <c r="H11" s="19"/>
      <c r="I11" s="14">
        <f t="shared" si="0"/>
        <v>30.132000000000001</v>
      </c>
      <c r="J11" s="19"/>
    </row>
    <row r="12" spans="2:10" ht="20.100000000000001" customHeight="1" x14ac:dyDescent="0.25">
      <c r="B12" s="2"/>
      <c r="C12" s="17" t="s">
        <v>2</v>
      </c>
      <c r="D12" s="2"/>
      <c r="E12" s="14">
        <f>'Nota Comercial'!K12</f>
        <v>1.5000000000000013</v>
      </c>
      <c r="F12" s="19"/>
      <c r="G12" s="14">
        <f>'Nota Técnica'!Q12</f>
        <v>32.479999999999997</v>
      </c>
      <c r="H12" s="19"/>
      <c r="I12" s="14">
        <f t="shared" si="0"/>
        <v>33.979999999999997</v>
      </c>
      <c r="J12" s="19"/>
    </row>
    <row r="13" spans="2:10" ht="20.100000000000001" customHeight="1" thickBot="1" x14ac:dyDescent="0.3">
      <c r="B13" s="2"/>
      <c r="C13" s="18" t="s">
        <v>3</v>
      </c>
      <c r="D13" s="2"/>
      <c r="E13" s="15">
        <f>'Nota Comercial'!K13</f>
        <v>1.5000000000000013</v>
      </c>
      <c r="F13" s="19"/>
      <c r="G13" s="15">
        <f>'Nota Técnica'!Q13</f>
        <v>7.1399999999999988</v>
      </c>
      <c r="H13" s="19"/>
      <c r="I13" s="15">
        <f t="shared" si="0"/>
        <v>8.64</v>
      </c>
      <c r="J13" s="19"/>
    </row>
    <row r="14" spans="2:10" ht="20.100000000000001" customHeight="1" thickTop="1" x14ac:dyDescent="0.25">
      <c r="B14" s="2"/>
      <c r="C14" s="2"/>
      <c r="D14" s="2"/>
      <c r="E14" s="2"/>
      <c r="F14" s="2"/>
      <c r="G14" s="2"/>
      <c r="H14" s="2"/>
      <c r="I14" s="2"/>
      <c r="J14" s="2"/>
    </row>
  </sheetData>
  <mergeCells count="1">
    <mergeCell ref="C4:I4"/>
  </mergeCells>
  <printOptions horizontalCentered="1"/>
  <pageMargins left="0.51181102362204722" right="0.51181102362204722" top="0.78740157480314965" bottom="0.78740157480314965" header="0.31496062992125984" footer="0.31496062992125984"/>
  <pageSetup orientation="landscape" r:id="rId1"/>
  <headerFooter>
    <oddFooter>&amp;L&amp;6&amp;Z&amp;F-&amp;F&amp;R&amp;6&amp;D-&amp;T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Nota Técnica</vt:lpstr>
      <vt:lpstr>Nota Comercial</vt:lpstr>
      <vt:lpstr>Nota Final</vt:lpstr>
      <vt:lpstr>'Nota Comercial'!Area_de_impressao</vt:lpstr>
      <vt:lpstr>'Nota Final'!Area_de_impressao</vt:lpstr>
      <vt:lpstr>'Nota Técnica'!Area_de_impressao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CelsoJr</dc:creator>
  <cp:lastModifiedBy>Licitações</cp:lastModifiedBy>
  <cp:lastPrinted>2021-11-10T22:44:09Z</cp:lastPrinted>
  <dcterms:created xsi:type="dcterms:W3CDTF">2021-09-07T19:12:11Z</dcterms:created>
  <dcterms:modified xsi:type="dcterms:W3CDTF">2021-12-02T20:37:16Z</dcterms:modified>
</cp:coreProperties>
</file>