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 - Licitações 2019\3 - TOMADA DE PREÇOS\TP 003 2019 - Pavimentação Asfáltica\Arquivos Engenharia\"/>
    </mc:Choice>
  </mc:AlternateContent>
  <bookViews>
    <workbookView xWindow="0" yWindow="60" windowWidth="15360" windowHeight="7560"/>
  </bookViews>
  <sheets>
    <sheet name="Rua Adriano Galvão de Castro" sheetId="48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48" l="1"/>
  <c r="H26" i="48"/>
  <c r="H25" i="48"/>
  <c r="H7" i="48" l="1"/>
  <c r="H27" i="48"/>
  <c r="H22" i="48"/>
  <c r="H21" i="48"/>
  <c r="G5" i="48" l="1"/>
  <c r="G8" i="48" l="1"/>
  <c r="I8" i="48" s="1"/>
  <c r="G28" i="48"/>
  <c r="I28" i="48" s="1"/>
  <c r="G27" i="48"/>
  <c r="I27" i="48" s="1"/>
  <c r="G26" i="48"/>
  <c r="I26" i="48" s="1"/>
  <c r="G25" i="48"/>
  <c r="I25" i="48" s="1"/>
  <c r="G20" i="48"/>
  <c r="I20" i="48" s="1"/>
  <c r="G15" i="48"/>
  <c r="I15" i="48" s="1"/>
  <c r="G22" i="48"/>
  <c r="I22" i="48" s="1"/>
  <c r="G21" i="48"/>
  <c r="I21" i="48" s="1"/>
  <c r="G14" i="48"/>
  <c r="I14" i="48" s="1"/>
  <c r="G11" i="48"/>
  <c r="I11" i="48" s="1"/>
  <c r="G7" i="48"/>
  <c r="I7" i="48" s="1"/>
  <c r="J9" i="48" l="1"/>
  <c r="J12" i="48"/>
  <c r="J16" i="48"/>
  <c r="J23" i="48"/>
  <c r="J29" i="48"/>
  <c r="J30" i="48" l="1"/>
  <c r="K9" i="48"/>
  <c r="K7" i="48" l="1"/>
  <c r="K11" i="48"/>
  <c r="K14" i="48"/>
  <c r="K21" i="48"/>
  <c r="K22" i="48"/>
  <c r="K15" i="48"/>
  <c r="K20" i="48"/>
  <c r="K25" i="48"/>
  <c r="K26" i="48"/>
  <c r="K27" i="48"/>
  <c r="K28" i="48"/>
  <c r="K8" i="48"/>
  <c r="K12" i="48"/>
  <c r="K16" i="48"/>
  <c r="K23" i="48"/>
  <c r="K29" i="48"/>
  <c r="K30" i="48" l="1"/>
</calcChain>
</file>

<file path=xl/sharedStrings.xml><?xml version="1.0" encoding="utf-8"?>
<sst xmlns="http://schemas.openxmlformats.org/spreadsheetml/2006/main" count="94" uniqueCount="77">
  <si>
    <t xml:space="preserve">m³  </t>
  </si>
  <si>
    <t xml:space="preserve">m²  </t>
  </si>
  <si>
    <t>m</t>
  </si>
  <si>
    <t xml:space="preserve">54.01.410 </t>
  </si>
  <si>
    <t>Imprimação betuminosa ligante</t>
  </si>
  <si>
    <t>54.03.230</t>
  </si>
  <si>
    <t>Código</t>
  </si>
  <si>
    <t>49.12.120</t>
  </si>
  <si>
    <t>Chaminé para poço de visita tipo PMSP em alvenaria diâmetro interno 70 cm - pescoço</t>
  </si>
  <si>
    <t>02.10.060</t>
  </si>
  <si>
    <t>m²</t>
  </si>
  <si>
    <t>Locação de vias, calçadas, tanques e lagoas</t>
  </si>
  <si>
    <t>97.05.100</t>
  </si>
  <si>
    <t>Sinalização vertical em placa de aço galvanizada com pintura em esmalte sintético</t>
  </si>
  <si>
    <t>un</t>
  </si>
  <si>
    <t>SERVIÇOS PRELIMINARES</t>
  </si>
  <si>
    <t>DEMOLIÇAO</t>
  </si>
  <si>
    <t>PAVIMENTAÇÃO</t>
  </si>
  <si>
    <t>SINALIZAÇÃO</t>
  </si>
  <si>
    <t>46.07.070</t>
  </si>
  <si>
    <t> 49.06.420</t>
  </si>
  <si>
    <t>Item</t>
  </si>
  <si>
    <t>Fonte</t>
  </si>
  <si>
    <t>Un.</t>
  </si>
  <si>
    <t>Quantidade</t>
  </si>
  <si>
    <t>Preço total</t>
  </si>
  <si>
    <t>% sobre total</t>
  </si>
  <si>
    <t>Descrição dos Serviços</t>
  </si>
  <si>
    <t>1.1</t>
  </si>
  <si>
    <t>2.1</t>
  </si>
  <si>
    <t>3.1</t>
  </si>
  <si>
    <t>3.2</t>
  </si>
  <si>
    <t xml:space="preserve">Total Item                                                         </t>
  </si>
  <si>
    <t>5.1</t>
  </si>
  <si>
    <t>5.2</t>
  </si>
  <si>
    <t>5.3</t>
  </si>
  <si>
    <t>6.1</t>
  </si>
  <si>
    <t>6.2</t>
  </si>
  <si>
    <t>6.3</t>
  </si>
  <si>
    <t>6.4</t>
  </si>
  <si>
    <t>73916/002</t>
  </si>
  <si>
    <t>CONSERTO DE RAMAIS (ÁGUA, Esgoto, GAP., PV's)</t>
  </si>
  <si>
    <t>Refência preços:</t>
  </si>
  <si>
    <t>Preço unitário Sem BDI</t>
  </si>
  <si>
    <r>
      <t xml:space="preserve">SIURB - </t>
    </r>
    <r>
      <rPr>
        <sz val="11"/>
        <color theme="1"/>
        <rFont val="Calibri"/>
        <family val="2"/>
        <scheme val="minor"/>
      </rPr>
      <t>Data-base: Julho de 2017 - 10:20 06/10/2017</t>
    </r>
    <r>
      <rPr>
        <b/>
        <sz val="11"/>
        <color theme="1"/>
        <rFont val="Calibri"/>
        <family val="2"/>
        <scheme val="minor"/>
      </rPr>
      <t xml:space="preserve"> - </t>
    </r>
    <r>
      <rPr>
        <sz val="11"/>
        <color theme="1"/>
        <rFont val="Calibri"/>
        <family val="2"/>
        <scheme val="minor"/>
      </rPr>
      <t>As tabelas data-base Julho de 2017  foram publicadas no dia 7 de outubro de 2017</t>
    </r>
  </si>
  <si>
    <t>Valor total do item 1</t>
  </si>
  <si>
    <t>Valor total do item 2</t>
  </si>
  <si>
    <t>Valor total do item 3</t>
  </si>
  <si>
    <t>Valor total do item 4</t>
  </si>
  <si>
    <t>Valor total do item 5</t>
  </si>
  <si>
    <t>Valor total do item 6</t>
  </si>
  <si>
    <t>Total dos Itens (1+2+3+4+5+6)</t>
  </si>
  <si>
    <t>Preço unitário Com BDI %</t>
  </si>
  <si>
    <t>TERRAPLENAGEM</t>
  </si>
  <si>
    <t>1.0</t>
  </si>
  <si>
    <t>2.0</t>
  </si>
  <si>
    <t>3.0</t>
  </si>
  <si>
    <t>4.0</t>
  </si>
  <si>
    <t>5.0</t>
  </si>
  <si>
    <t>6.0</t>
  </si>
  <si>
    <t>CPOS 174</t>
  </si>
  <si>
    <t>Sinap 10/18</t>
  </si>
  <si>
    <t>Varrição de pavimento para recapeamento</t>
  </si>
  <si>
    <t>Placa esmaltada para identificação de rua, dimensões 45 x 25 cm</t>
  </si>
  <si>
    <t xml:space="preserve">Tubo galvanizado 2 1/2" </t>
  </si>
  <si>
    <t>Sinalização horizontal com tinta retrorrefletiva a base de resina acrílica com microesferas de vidro</t>
  </si>
  <si>
    <r>
      <rPr>
        <b/>
        <sz val="11"/>
        <color theme="1"/>
        <rFont val="Calibri"/>
        <family val="2"/>
        <scheme val="minor"/>
      </rPr>
      <t xml:space="preserve">CPOS </t>
    </r>
    <r>
      <rPr>
        <sz val="11"/>
        <color theme="1"/>
        <rFont val="Calibri"/>
        <family val="2"/>
        <scheme val="minor"/>
      </rPr>
      <t>- Companhia Paulista de Obras e Serviços - Boletim Referencial de Custos - Tabela de Serviços Versão 174 sem Desoneração -  Vigência a partir de 01/11/2018 - BDI 0,00%  - L.S.: 129,24%</t>
    </r>
  </si>
  <si>
    <t>Tampão em ferro fundido de Ø 600 mm, classe 400 (ruptura&gt; 400 kN)</t>
  </si>
  <si>
    <t>Restauração de pavimento asfáltico com concreto betuminoso usinado quente - CBUQ 4cm</t>
  </si>
  <si>
    <t>54.03.221</t>
  </si>
  <si>
    <r>
      <rPr>
        <b/>
        <sz val="11"/>
        <color theme="1"/>
        <rFont val="Calibri"/>
        <family val="2"/>
        <scheme val="minor"/>
      </rPr>
      <t xml:space="preserve">SINAPI </t>
    </r>
    <r>
      <rPr>
        <sz val="11"/>
        <color theme="1"/>
        <rFont val="Calibri"/>
        <family val="2"/>
        <scheme val="minor"/>
      </rPr>
      <t>- Sistema Nacional de Pesquisa de Custos e Índices da Construção Civil 1 - PCI.817.01 - Custo de Composições - Sintético - Data da Emissão: 26/11/18  Data de Referencia Técnica: 17/11/2018 - Encargos e Sociais Desonerados: 115,79% (Hora) 78,28% mês - BDI: 0,00%</t>
    </r>
  </si>
  <si>
    <t>03.07.050</t>
  </si>
  <si>
    <t>Fresagem de pavimento asfáltico com espessura até 5 cm, inclusive carregamento, transporte
até 1,0 quilômetro e descarregamento</t>
  </si>
  <si>
    <t>1.2</t>
  </si>
  <si>
    <t xml:space="preserve"> 02.08.020</t>
  </si>
  <si>
    <t>Placa de identificação para obra</t>
  </si>
  <si>
    <t>Frente Serviço 1 - Rua Adriano Galvão de Castro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</si>
</sst>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&quot;R$&quot;\ #,##0.00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17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4" fillId="0" borderId="1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 wrapText="1"/>
    </xf>
    <xf numFmtId="164" fontId="4" fillId="0" borderId="13" xfId="2" applyNumberFormat="1" applyFont="1" applyBorder="1" applyAlignment="1" applyProtection="1">
      <alignment horizontal="center" vertical="center" wrapText="1"/>
    </xf>
    <xf numFmtId="10" fontId="8" fillId="0" borderId="13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 applyProtection="1">
      <alignment horizontal="center" vertical="center" wrapText="1"/>
    </xf>
    <xf numFmtId="2" fontId="4" fillId="0" borderId="3" xfId="0" applyNumberFormat="1" applyFont="1" applyBorder="1" applyAlignment="1" applyProtection="1">
      <alignment horizontal="center" vertical="center" wrapText="1"/>
    </xf>
    <xf numFmtId="166" fontId="13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1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" fontId="9" fillId="0" borderId="6" xfId="0" applyNumberFormat="1" applyFont="1" applyFill="1" applyBorder="1" applyAlignment="1" applyProtection="1">
      <alignment horizontal="center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165" fontId="4" fillId="0" borderId="9" xfId="0" applyNumberFormat="1" applyFont="1" applyFill="1" applyBorder="1" applyAlignment="1" applyProtection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1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quotePrefix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6" fillId="0" borderId="4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 applyProtection="1">
      <alignment horizontal="center" vertical="center"/>
    </xf>
    <xf numFmtId="10" fontId="4" fillId="0" borderId="8" xfId="2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10" fontId="0" fillId="0" borderId="17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165" fontId="0" fillId="0" borderId="0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center" vertical="center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5" fillId="0" borderId="4" xfId="0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8" fillId="0" borderId="1" xfId="0" applyFont="1" applyFill="1" applyBorder="1" applyAlignment="1" applyProtection="1">
      <alignment horizontal="justify" wrapText="1"/>
    </xf>
    <xf numFmtId="4" fontId="8" fillId="0" borderId="1" xfId="1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 applyProtection="1">
      <alignment horizontal="center" wrapText="1"/>
    </xf>
    <xf numFmtId="4" fontId="6" fillId="0" borderId="1" xfId="0" applyNumberFormat="1" applyFont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center" wrapText="1"/>
    </xf>
    <xf numFmtId="165" fontId="8" fillId="0" borderId="1" xfId="0" applyNumberFormat="1" applyFont="1" applyFill="1" applyBorder="1" applyAlignment="1" applyProtection="1">
      <alignment wrapText="1"/>
    </xf>
    <xf numFmtId="0" fontId="0" fillId="0" borderId="16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165" fontId="4" fillId="0" borderId="23" xfId="1" applyNumberFormat="1" applyFont="1" applyBorder="1" applyAlignment="1" applyProtection="1">
      <alignment horizontal="center" vertical="center" wrapText="1"/>
    </xf>
    <xf numFmtId="165" fontId="4" fillId="0" borderId="3" xfId="1" applyNumberFormat="1" applyFont="1" applyBorder="1" applyAlignment="1" applyProtection="1">
      <alignment horizontal="center" vertical="center" wrapText="1"/>
    </xf>
    <xf numFmtId="165" fontId="4" fillId="0" borderId="4" xfId="1" applyNumberFormat="1" applyFont="1" applyBorder="1" applyAlignment="1" applyProtection="1">
      <alignment horizontal="center" vertical="center" wrapText="1"/>
    </xf>
    <xf numFmtId="164" fontId="4" fillId="0" borderId="21" xfId="2" applyNumberFormat="1" applyFont="1" applyBorder="1" applyAlignment="1" applyProtection="1">
      <alignment horizontal="center" vertical="center" wrapText="1"/>
    </xf>
    <xf numFmtId="164" fontId="4" fillId="0" borderId="14" xfId="2" applyNumberFormat="1" applyFont="1" applyBorder="1" applyAlignment="1" applyProtection="1">
      <alignment horizontal="center" vertical="center" wrapText="1"/>
    </xf>
    <xf numFmtId="164" fontId="4" fillId="0" borderId="5" xfId="2" applyNumberFormat="1" applyFont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4" fontId="4" fillId="0" borderId="2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165" fontId="4" fillId="0" borderId="23" xfId="0" applyNumberFormat="1" applyFont="1" applyBorder="1" applyAlignment="1" applyProtection="1">
      <alignment horizontal="center" vertical="center" wrapText="1"/>
    </xf>
    <xf numFmtId="165" fontId="4" fillId="0" borderId="3" xfId="0" applyNumberFormat="1" applyFont="1" applyBorder="1" applyAlignment="1" applyProtection="1">
      <alignment horizontal="center" vertical="center" wrapText="1"/>
    </xf>
    <xf numFmtId="165" fontId="4" fillId="0" borderId="4" xfId="0" applyNumberFormat="1" applyFont="1" applyBorder="1" applyAlignment="1" applyProtection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514349</xdr:colOff>
      <xdr:row>0</xdr:row>
      <xdr:rowOff>28575</xdr:rowOff>
    </xdr:from>
    <xdr:to>
      <xdr:col>2</xdr:col>
      <xdr:colOff>823594</xdr:colOff>
      <xdr:row>0</xdr:row>
      <xdr:rowOff>1000125</xdr:rowOff>
    </xdr:to>
    <xdr:pic>
      <xdr:nvPicPr>
        <xdr:cNvPr id="2" name="Imagem 1" descr="POTIM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28575"/>
          <a:ext cx="1014095" cy="9715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809625</xdr:colOff>
      <xdr:row>0</xdr:row>
      <xdr:rowOff>85725</xdr:rowOff>
    </xdr:from>
    <xdr:to>
      <xdr:col>8</xdr:col>
      <xdr:colOff>438150</xdr:colOff>
      <xdr:row>1</xdr:row>
      <xdr:rowOff>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85725"/>
          <a:ext cx="57626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0</xdr:row>
      <xdr:rowOff>19050</xdr:rowOff>
    </xdr:from>
    <xdr:to>
      <xdr:col>11</xdr:col>
      <xdr:colOff>190285</xdr:colOff>
      <xdr:row>0</xdr:row>
      <xdr:rowOff>1009526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34325" y="19050"/>
          <a:ext cx="1723810" cy="9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zoomScaleNormal="100" workbookViewId="0">
      <selection activeCell="N1" sqref="N1"/>
    </sheetView>
  </sheetViews>
  <sheetFormatPr defaultRowHeight="15" x14ac:dyDescent="0.25"/>
  <cols>
    <col min="1" max="1" width="4.140625" style="47" customWidth="1"/>
    <col min="2" max="2" width="10.5703125" style="47" customWidth="1"/>
    <col min="3" max="3" width="12.5703125" style="47" customWidth="1"/>
    <col min="4" max="4" width="44.28515625" style="49" customWidth="1"/>
    <col min="5" max="5" width="6.42578125" style="47" customWidth="1"/>
    <col min="6" max="6" width="8.7109375" style="47" customWidth="1"/>
    <col min="7" max="7" width="9.42578125" style="47" customWidth="1"/>
    <col min="8" max="8" width="10.5703125" style="47" customWidth="1"/>
    <col min="9" max="9" width="12.28515625" style="50" customWidth="1"/>
    <col min="10" max="10" width="13.42578125" style="50" customWidth="1"/>
    <col min="11" max="11" width="9.5703125" style="47" customWidth="1"/>
    <col min="12" max="13" width="9.140625" style="47"/>
    <col min="14" max="14" width="12.7109375" style="47" bestFit="1" customWidth="1"/>
    <col min="15" max="16384" width="9.140625" style="47"/>
  </cols>
  <sheetData>
    <row r="1" spans="1:14" ht="82.5" customHeight="1" thickBot="1" x14ac:dyDescent="0.3">
      <c r="A1" s="91"/>
      <c r="B1" s="92"/>
      <c r="C1" s="92"/>
      <c r="D1" s="92"/>
      <c r="E1" s="92"/>
      <c r="F1" s="92"/>
      <c r="G1" s="92"/>
      <c r="H1" s="92"/>
      <c r="I1" s="92"/>
      <c r="J1" s="92"/>
      <c r="K1" s="93"/>
    </row>
    <row r="2" spans="1:14" ht="31.5" customHeight="1" thickBot="1" x14ac:dyDescent="0.3">
      <c r="A2" s="94" t="s">
        <v>76</v>
      </c>
      <c r="B2" s="95"/>
      <c r="C2" s="95"/>
      <c r="D2" s="95"/>
      <c r="E2" s="95"/>
      <c r="F2" s="95"/>
      <c r="G2" s="95"/>
      <c r="H2" s="95"/>
      <c r="I2" s="95"/>
      <c r="J2" s="95"/>
      <c r="K2" s="96"/>
    </row>
    <row r="3" spans="1:14" ht="42" customHeight="1" x14ac:dyDescent="0.25">
      <c r="A3" s="97" t="s">
        <v>21</v>
      </c>
      <c r="B3" s="100" t="s">
        <v>22</v>
      </c>
      <c r="C3" s="100" t="s">
        <v>6</v>
      </c>
      <c r="D3" s="103" t="s">
        <v>27</v>
      </c>
      <c r="E3" s="106" t="s">
        <v>23</v>
      </c>
      <c r="F3" s="106" t="s">
        <v>43</v>
      </c>
      <c r="G3" s="12" t="s">
        <v>52</v>
      </c>
      <c r="H3" s="106" t="s">
        <v>24</v>
      </c>
      <c r="I3" s="109" t="s">
        <v>25</v>
      </c>
      <c r="J3" s="78" t="s">
        <v>32</v>
      </c>
      <c r="K3" s="81" t="s">
        <v>26</v>
      </c>
      <c r="N3" s="50"/>
    </row>
    <row r="4" spans="1:14" ht="29.25" customHeight="1" x14ac:dyDescent="0.25">
      <c r="A4" s="98"/>
      <c r="B4" s="101"/>
      <c r="C4" s="101"/>
      <c r="D4" s="104"/>
      <c r="E4" s="107"/>
      <c r="F4" s="107"/>
      <c r="G4" s="10">
        <v>20.09</v>
      </c>
      <c r="H4" s="107"/>
      <c r="I4" s="110"/>
      <c r="J4" s="79"/>
      <c r="K4" s="82"/>
    </row>
    <row r="5" spans="1:14" ht="9.75" customHeight="1" x14ac:dyDescent="0.25">
      <c r="A5" s="99"/>
      <c r="B5" s="102"/>
      <c r="C5" s="102"/>
      <c r="D5" s="105"/>
      <c r="E5" s="108"/>
      <c r="F5" s="108"/>
      <c r="G5" s="11">
        <f>(G4/100)+1</f>
        <v>1.2009000000000001</v>
      </c>
      <c r="H5" s="108"/>
      <c r="I5" s="111"/>
      <c r="J5" s="80"/>
      <c r="K5" s="83"/>
    </row>
    <row r="6" spans="1:14" x14ac:dyDescent="0.25">
      <c r="A6" s="1" t="s">
        <v>54</v>
      </c>
      <c r="B6" s="6"/>
      <c r="C6" s="61"/>
      <c r="D6" s="2" t="s">
        <v>15</v>
      </c>
      <c r="E6" s="62"/>
      <c r="F6" s="62"/>
      <c r="G6" s="62"/>
      <c r="H6" s="7"/>
      <c r="I6" s="8"/>
      <c r="J6" s="9"/>
      <c r="K6" s="3"/>
      <c r="M6" s="57"/>
    </row>
    <row r="7" spans="1:14" x14ac:dyDescent="0.25">
      <c r="A7" s="59" t="s">
        <v>28</v>
      </c>
      <c r="B7" s="13" t="s">
        <v>60</v>
      </c>
      <c r="C7" s="5" t="s">
        <v>9</v>
      </c>
      <c r="D7" s="19" t="s">
        <v>11</v>
      </c>
      <c r="E7" s="5" t="s">
        <v>10</v>
      </c>
      <c r="F7" s="14"/>
      <c r="G7" s="15">
        <f>F7*G5</f>
        <v>0</v>
      </c>
      <c r="H7" s="14">
        <f>774.29+471.85</f>
        <v>1246.1399999999999</v>
      </c>
      <c r="I7" s="16">
        <f t="shared" ref="I7" si="0">G7*H7</f>
        <v>0</v>
      </c>
      <c r="J7" s="17"/>
      <c r="K7" s="4" t="e">
        <f>I7/$J$30</f>
        <v>#DIV/0!</v>
      </c>
    </row>
    <row r="8" spans="1:14" ht="15.75" thickBot="1" x14ac:dyDescent="0.25">
      <c r="A8" s="59" t="s">
        <v>73</v>
      </c>
      <c r="B8" s="65" t="s">
        <v>60</v>
      </c>
      <c r="C8" s="66" t="s">
        <v>74</v>
      </c>
      <c r="D8" s="67" t="s">
        <v>75</v>
      </c>
      <c r="E8" s="68" t="s">
        <v>10</v>
      </c>
      <c r="F8" s="69"/>
      <c r="G8" s="69">
        <f>F8*G5</f>
        <v>0</v>
      </c>
      <c r="H8" s="70">
        <f>2.3*1.5</f>
        <v>3.4499999999999997</v>
      </c>
      <c r="I8" s="71">
        <f>G8*H8</f>
        <v>0</v>
      </c>
      <c r="J8" s="72"/>
      <c r="K8" s="4" t="e">
        <f>I8/$J$30</f>
        <v>#DIV/0!</v>
      </c>
    </row>
    <row r="9" spans="1:14" ht="15.75" thickBot="1" x14ac:dyDescent="0.3">
      <c r="A9" s="84"/>
      <c r="B9" s="85"/>
      <c r="C9" s="85"/>
      <c r="D9" s="85"/>
      <c r="E9" s="85"/>
      <c r="F9" s="86"/>
      <c r="G9" s="27"/>
      <c r="H9" s="28" t="s">
        <v>45</v>
      </c>
      <c r="I9" s="29"/>
      <c r="J9" s="30">
        <f>SUM(I7:I8)</f>
        <v>0</v>
      </c>
      <c r="K9" s="31" t="e">
        <f>J9/$J$30</f>
        <v>#DIV/0!</v>
      </c>
    </row>
    <row r="10" spans="1:14" x14ac:dyDescent="0.25">
      <c r="A10" s="37" t="s">
        <v>55</v>
      </c>
      <c r="B10" s="20"/>
      <c r="C10" s="21"/>
      <c r="D10" s="43" t="s">
        <v>16</v>
      </c>
      <c r="E10" s="22"/>
      <c r="F10" s="23"/>
      <c r="G10" s="23"/>
      <c r="H10" s="14"/>
      <c r="I10" s="17"/>
      <c r="J10" s="17"/>
      <c r="K10" s="24"/>
    </row>
    <row r="11" spans="1:14" ht="39" thickBot="1" x14ac:dyDescent="0.3">
      <c r="A11" s="37" t="s">
        <v>29</v>
      </c>
      <c r="B11" s="13" t="s">
        <v>60</v>
      </c>
      <c r="C11" s="21" t="s">
        <v>71</v>
      </c>
      <c r="D11" s="60" t="s">
        <v>72</v>
      </c>
      <c r="E11" s="22" t="s">
        <v>10</v>
      </c>
      <c r="F11" s="23"/>
      <c r="G11" s="15">
        <f>F11*$G$5</f>
        <v>0</v>
      </c>
      <c r="H11" s="14">
        <v>471.85</v>
      </c>
      <c r="I11" s="16">
        <f t="shared" ref="I11" si="1">G11*H11</f>
        <v>0</v>
      </c>
      <c r="J11" s="17"/>
      <c r="K11" s="4" t="e">
        <f>I11/J30</f>
        <v>#DIV/0!</v>
      </c>
    </row>
    <row r="12" spans="1:14" ht="15.75" thickBot="1" x14ac:dyDescent="0.3">
      <c r="A12" s="84"/>
      <c r="B12" s="85"/>
      <c r="C12" s="85"/>
      <c r="D12" s="85"/>
      <c r="E12" s="85"/>
      <c r="F12" s="86"/>
      <c r="G12" s="27"/>
      <c r="H12" s="28" t="s">
        <v>46</v>
      </c>
      <c r="I12" s="29"/>
      <c r="J12" s="30">
        <f>SUM(I11:I11)</f>
        <v>0</v>
      </c>
      <c r="K12" s="31" t="e">
        <f>J12/J30</f>
        <v>#DIV/0!</v>
      </c>
      <c r="M12" s="48"/>
    </row>
    <row r="13" spans="1:14" x14ac:dyDescent="0.25">
      <c r="A13" s="32" t="s">
        <v>56</v>
      </c>
      <c r="B13" s="33"/>
      <c r="C13" s="20"/>
      <c r="D13" s="45" t="s">
        <v>41</v>
      </c>
      <c r="E13" s="20"/>
      <c r="F13" s="14"/>
      <c r="G13" s="14"/>
      <c r="H13" s="14"/>
      <c r="I13" s="17"/>
      <c r="J13" s="17"/>
      <c r="K13" s="24"/>
    </row>
    <row r="14" spans="1:14" ht="25.5" x14ac:dyDescent="0.25">
      <c r="A14" s="59" t="s">
        <v>30</v>
      </c>
      <c r="B14" s="13" t="s">
        <v>60</v>
      </c>
      <c r="C14" s="5" t="s">
        <v>7</v>
      </c>
      <c r="D14" s="19" t="s">
        <v>8</v>
      </c>
      <c r="E14" s="5" t="s">
        <v>2</v>
      </c>
      <c r="F14" s="14"/>
      <c r="G14" s="15">
        <f>F14*$G$5</f>
        <v>0</v>
      </c>
      <c r="H14" s="14">
        <v>0.4</v>
      </c>
      <c r="I14" s="16">
        <f t="shared" ref="I14:I15" si="2">G14*H14</f>
        <v>0</v>
      </c>
      <c r="J14" s="17"/>
      <c r="K14" s="4" t="e">
        <f>I14/$J$30</f>
        <v>#DIV/0!</v>
      </c>
    </row>
    <row r="15" spans="1:14" ht="26.25" thickBot="1" x14ac:dyDescent="0.3">
      <c r="A15" s="59" t="s">
        <v>31</v>
      </c>
      <c r="B15" s="25" t="s">
        <v>60</v>
      </c>
      <c r="C15" s="34" t="s">
        <v>20</v>
      </c>
      <c r="D15" s="46" t="s">
        <v>67</v>
      </c>
      <c r="E15" s="35" t="s">
        <v>14</v>
      </c>
      <c r="F15" s="36"/>
      <c r="G15" s="15">
        <f>F15*$G$5</f>
        <v>0</v>
      </c>
      <c r="H15" s="14">
        <v>1</v>
      </c>
      <c r="I15" s="16">
        <f t="shared" si="2"/>
        <v>0</v>
      </c>
      <c r="J15" s="17"/>
      <c r="K15" s="4" t="e">
        <f>I15/$J$30</f>
        <v>#DIV/0!</v>
      </c>
    </row>
    <row r="16" spans="1:14" ht="17.25" customHeight="1" thickBot="1" x14ac:dyDescent="0.3">
      <c r="A16" s="84"/>
      <c r="B16" s="85"/>
      <c r="C16" s="85"/>
      <c r="D16" s="85"/>
      <c r="E16" s="85"/>
      <c r="F16" s="86"/>
      <c r="G16" s="27"/>
      <c r="H16" s="28" t="s">
        <v>47</v>
      </c>
      <c r="I16" s="29"/>
      <c r="J16" s="30">
        <f>SUM(I14:I15)</f>
        <v>0</v>
      </c>
      <c r="K16" s="31" t="e">
        <f>J16/J30</f>
        <v>#DIV/0!</v>
      </c>
    </row>
    <row r="17" spans="1:14" ht="15.75" thickBot="1" x14ac:dyDescent="0.3">
      <c r="A17" s="37" t="s">
        <v>57</v>
      </c>
      <c r="B17" s="20"/>
      <c r="C17" s="20"/>
      <c r="D17" s="43" t="s">
        <v>53</v>
      </c>
      <c r="E17" s="38"/>
      <c r="F17" s="14"/>
      <c r="G17" s="14"/>
      <c r="H17" s="14"/>
      <c r="I17" s="17"/>
      <c r="J17" s="17"/>
      <c r="K17" s="24"/>
    </row>
    <row r="18" spans="1:14" ht="15" customHeight="1" thickBot="1" x14ac:dyDescent="0.3">
      <c r="A18" s="84"/>
      <c r="B18" s="85"/>
      <c r="C18" s="85"/>
      <c r="D18" s="85"/>
      <c r="E18" s="85"/>
      <c r="F18" s="86"/>
      <c r="G18" s="27"/>
      <c r="H18" s="28" t="s">
        <v>48</v>
      </c>
      <c r="I18" s="29"/>
      <c r="J18" s="30"/>
      <c r="K18" s="31"/>
    </row>
    <row r="19" spans="1:14" x14ac:dyDescent="0.25">
      <c r="A19" s="37" t="s">
        <v>58</v>
      </c>
      <c r="B19" s="20"/>
      <c r="C19" s="20"/>
      <c r="D19" s="43" t="s">
        <v>17</v>
      </c>
      <c r="E19" s="20"/>
      <c r="F19" s="14"/>
      <c r="G19" s="14"/>
      <c r="H19" s="14"/>
      <c r="I19" s="17"/>
      <c r="J19" s="17"/>
      <c r="K19" s="24"/>
    </row>
    <row r="20" spans="1:14" x14ac:dyDescent="0.25">
      <c r="A20" s="37" t="s">
        <v>33</v>
      </c>
      <c r="B20" s="13" t="s">
        <v>60</v>
      </c>
      <c r="C20" s="5" t="s">
        <v>3</v>
      </c>
      <c r="D20" s="19" t="s">
        <v>62</v>
      </c>
      <c r="E20" s="5" t="s">
        <v>1</v>
      </c>
      <c r="F20" s="14"/>
      <c r="G20" s="15">
        <f t="shared" ref="G20:G22" si="3">F20*$G$5</f>
        <v>0</v>
      </c>
      <c r="H20" s="14">
        <v>471.85</v>
      </c>
      <c r="I20" s="16">
        <f t="shared" ref="I20:I22" si="4">G20*H20</f>
        <v>0</v>
      </c>
      <c r="J20" s="17"/>
      <c r="K20" s="4" t="e">
        <f>I20/$J$30</f>
        <v>#DIV/0!</v>
      </c>
    </row>
    <row r="21" spans="1:14" ht="25.5" x14ac:dyDescent="0.25">
      <c r="A21" s="37" t="s">
        <v>34</v>
      </c>
      <c r="B21" s="13" t="s">
        <v>60</v>
      </c>
      <c r="C21" s="5" t="s">
        <v>69</v>
      </c>
      <c r="D21" s="19" t="s">
        <v>68</v>
      </c>
      <c r="E21" s="5" t="s">
        <v>0</v>
      </c>
      <c r="F21" s="14"/>
      <c r="G21" s="15">
        <f t="shared" si="3"/>
        <v>0</v>
      </c>
      <c r="H21" s="14">
        <f>H20*0.04</f>
        <v>18.874000000000002</v>
      </c>
      <c r="I21" s="16">
        <f t="shared" si="4"/>
        <v>0</v>
      </c>
      <c r="J21" s="17"/>
      <c r="K21" s="4" t="e">
        <f>I21/$J$30</f>
        <v>#DIV/0!</v>
      </c>
    </row>
    <row r="22" spans="1:14" ht="15.75" thickBot="1" x14ac:dyDescent="0.3">
      <c r="A22" s="37" t="s">
        <v>35</v>
      </c>
      <c r="B22" s="13" t="s">
        <v>60</v>
      </c>
      <c r="C22" s="5" t="s">
        <v>5</v>
      </c>
      <c r="D22" s="19" t="s">
        <v>4</v>
      </c>
      <c r="E22" s="5" t="s">
        <v>1</v>
      </c>
      <c r="F22" s="14"/>
      <c r="G22" s="15">
        <f t="shared" si="3"/>
        <v>0</v>
      </c>
      <c r="H22" s="14">
        <f>H20</f>
        <v>471.85</v>
      </c>
      <c r="I22" s="16">
        <f t="shared" si="4"/>
        <v>0</v>
      </c>
      <c r="J22" s="17"/>
      <c r="K22" s="4" t="e">
        <f>I22/$J$30</f>
        <v>#DIV/0!</v>
      </c>
    </row>
    <row r="23" spans="1:14" ht="15.75" thickBot="1" x14ac:dyDescent="0.3">
      <c r="A23" s="84"/>
      <c r="B23" s="85"/>
      <c r="C23" s="85"/>
      <c r="D23" s="85"/>
      <c r="E23" s="85"/>
      <c r="F23" s="86"/>
      <c r="G23" s="27"/>
      <c r="H23" s="28" t="s">
        <v>49</v>
      </c>
      <c r="I23" s="29"/>
      <c r="J23" s="30">
        <f>SUM(I20:I22)</f>
        <v>0</v>
      </c>
      <c r="K23" s="31" t="e">
        <f>J23/J30</f>
        <v>#DIV/0!</v>
      </c>
    </row>
    <row r="24" spans="1:14" x14ac:dyDescent="0.25">
      <c r="A24" s="37" t="s">
        <v>59</v>
      </c>
      <c r="B24" s="20"/>
      <c r="C24" s="20"/>
      <c r="D24" s="45" t="s">
        <v>18</v>
      </c>
      <c r="E24" s="20"/>
      <c r="F24" s="14"/>
      <c r="G24" s="14"/>
      <c r="H24" s="14"/>
      <c r="I24" s="17"/>
      <c r="J24" s="17"/>
      <c r="K24" s="24"/>
      <c r="N24" s="58"/>
    </row>
    <row r="25" spans="1:14" ht="33.75" customHeight="1" x14ac:dyDescent="0.25">
      <c r="A25" s="37" t="s">
        <v>36</v>
      </c>
      <c r="B25" s="18" t="s">
        <v>61</v>
      </c>
      <c r="C25" s="5">
        <v>72947</v>
      </c>
      <c r="D25" s="19" t="s">
        <v>65</v>
      </c>
      <c r="E25" s="5" t="s">
        <v>10</v>
      </c>
      <c r="F25" s="14"/>
      <c r="G25" s="15">
        <f>F25*$G$5</f>
        <v>0</v>
      </c>
      <c r="H25" s="14">
        <f>((4*0.3*16)+(0.3*18))</f>
        <v>24.599999999999998</v>
      </c>
      <c r="I25" s="16">
        <f>G25*H25</f>
        <v>0</v>
      </c>
      <c r="J25" s="17"/>
      <c r="K25" s="4" t="e">
        <f>I25/$J$30</f>
        <v>#DIV/0!</v>
      </c>
      <c r="N25" s="50"/>
    </row>
    <row r="26" spans="1:14" ht="25.5" x14ac:dyDescent="0.25">
      <c r="A26" s="37" t="s">
        <v>37</v>
      </c>
      <c r="B26" s="13" t="s">
        <v>60</v>
      </c>
      <c r="C26" s="5" t="s">
        <v>12</v>
      </c>
      <c r="D26" s="19" t="s">
        <v>13</v>
      </c>
      <c r="E26" s="5" t="s">
        <v>10</v>
      </c>
      <c r="F26" s="14"/>
      <c r="G26" s="15">
        <f t="shared" ref="G26:G28" si="5">F26*$G$5</f>
        <v>0</v>
      </c>
      <c r="H26" s="14">
        <f>0.28*4</f>
        <v>1.1200000000000001</v>
      </c>
      <c r="I26" s="16">
        <f t="shared" ref="I26:I28" si="6">G26*H26</f>
        <v>0</v>
      </c>
      <c r="J26" s="17"/>
      <c r="K26" s="4" t="e">
        <f t="shared" ref="K26:K28" si="7">I26/$J$30</f>
        <v>#DIV/0!</v>
      </c>
      <c r="M26" s="50"/>
    </row>
    <row r="27" spans="1:14" x14ac:dyDescent="0.25">
      <c r="A27" s="37" t="s">
        <v>38</v>
      </c>
      <c r="B27" s="25" t="s">
        <v>60</v>
      </c>
      <c r="C27" s="26" t="s">
        <v>19</v>
      </c>
      <c r="D27" s="44" t="s">
        <v>64</v>
      </c>
      <c r="E27" s="26" t="s">
        <v>2</v>
      </c>
      <c r="F27" s="40"/>
      <c r="G27" s="15">
        <f t="shared" si="5"/>
        <v>0</v>
      </c>
      <c r="H27" s="14">
        <f>3*5</f>
        <v>15</v>
      </c>
      <c r="I27" s="16">
        <f t="shared" si="6"/>
        <v>0</v>
      </c>
      <c r="J27" s="17"/>
      <c r="K27" s="4" t="e">
        <f t="shared" si="7"/>
        <v>#DIV/0!</v>
      </c>
    </row>
    <row r="28" spans="1:14" ht="26.25" thickBot="1" x14ac:dyDescent="0.3">
      <c r="A28" s="37" t="s">
        <v>39</v>
      </c>
      <c r="B28" s="18" t="s">
        <v>61</v>
      </c>
      <c r="C28" s="26" t="s">
        <v>40</v>
      </c>
      <c r="D28" s="44" t="s">
        <v>63</v>
      </c>
      <c r="E28" s="39" t="s">
        <v>14</v>
      </c>
      <c r="F28" s="14"/>
      <c r="G28" s="15">
        <f t="shared" si="5"/>
        <v>0</v>
      </c>
      <c r="H28" s="14">
        <v>2</v>
      </c>
      <c r="I28" s="16">
        <f t="shared" si="6"/>
        <v>0</v>
      </c>
      <c r="J28" s="17"/>
      <c r="K28" s="4" t="e">
        <f t="shared" si="7"/>
        <v>#DIV/0!</v>
      </c>
    </row>
    <row r="29" spans="1:14" ht="15.75" thickBot="1" x14ac:dyDescent="0.3">
      <c r="A29" s="84"/>
      <c r="B29" s="85"/>
      <c r="C29" s="85"/>
      <c r="D29" s="85"/>
      <c r="E29" s="85"/>
      <c r="F29" s="86"/>
      <c r="G29" s="27"/>
      <c r="H29" s="28" t="s">
        <v>50</v>
      </c>
      <c r="I29" s="29"/>
      <c r="J29" s="30">
        <f>SUM(I25:I28)</f>
        <v>0</v>
      </c>
      <c r="K29" s="31" t="e">
        <f>J29/J30</f>
        <v>#DIV/0!</v>
      </c>
    </row>
    <row r="30" spans="1:14" ht="15.75" thickBot="1" x14ac:dyDescent="0.3">
      <c r="A30" s="87" t="s">
        <v>51</v>
      </c>
      <c r="B30" s="88"/>
      <c r="C30" s="88"/>
      <c r="D30" s="88"/>
      <c r="E30" s="88"/>
      <c r="F30" s="88"/>
      <c r="G30" s="88"/>
      <c r="H30" s="88"/>
      <c r="I30" s="89"/>
      <c r="J30" s="41">
        <f>SUM(J9:J29)</f>
        <v>0</v>
      </c>
      <c r="K30" s="42" t="e">
        <f>K9+K18+K23+K29+K12+K16</f>
        <v>#DIV/0!</v>
      </c>
    </row>
    <row r="31" spans="1:14" ht="33.75" customHeight="1" x14ac:dyDescent="0.25">
      <c r="A31" s="53"/>
      <c r="B31" s="63"/>
      <c r="C31" s="63"/>
      <c r="D31" s="64"/>
      <c r="E31" s="63"/>
      <c r="F31" s="63"/>
      <c r="G31" s="63"/>
      <c r="H31" s="63"/>
      <c r="I31" s="54"/>
      <c r="J31" s="54"/>
      <c r="K31" s="52"/>
    </row>
    <row r="32" spans="1:14" x14ac:dyDescent="0.25">
      <c r="A32" s="90" t="s">
        <v>42</v>
      </c>
      <c r="B32" s="74"/>
      <c r="C32" s="74"/>
      <c r="D32" s="76"/>
      <c r="E32" s="74"/>
      <c r="F32" s="74"/>
      <c r="G32" s="74"/>
      <c r="H32" s="74"/>
      <c r="I32" s="74"/>
      <c r="J32" s="74"/>
      <c r="K32" s="52"/>
    </row>
    <row r="33" spans="1:11" ht="33.75" customHeight="1" x14ac:dyDescent="0.25">
      <c r="A33" s="73" t="s">
        <v>66</v>
      </c>
      <c r="B33" s="76"/>
      <c r="C33" s="76"/>
      <c r="D33" s="76"/>
      <c r="E33" s="76"/>
      <c r="F33" s="76"/>
      <c r="G33" s="76"/>
      <c r="H33" s="76"/>
      <c r="I33" s="76"/>
      <c r="J33" s="76"/>
      <c r="K33" s="77"/>
    </row>
    <row r="34" spans="1:11" ht="35.25" customHeight="1" x14ac:dyDescent="0.25">
      <c r="A34" s="73" t="s">
        <v>70</v>
      </c>
      <c r="B34" s="74"/>
      <c r="C34" s="74"/>
      <c r="D34" s="74"/>
      <c r="E34" s="74"/>
      <c r="F34" s="74"/>
      <c r="G34" s="74"/>
      <c r="H34" s="74"/>
      <c r="I34" s="74"/>
      <c r="J34" s="74"/>
      <c r="K34" s="75"/>
    </row>
    <row r="35" spans="1:11" ht="15.75" thickBot="1" x14ac:dyDescent="0.3">
      <c r="A35" s="112" t="s">
        <v>44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4"/>
    </row>
    <row r="36" spans="1:11" x14ac:dyDescent="0.25">
      <c r="A36" s="55"/>
      <c r="B36" s="55"/>
      <c r="C36" s="55"/>
      <c r="D36" s="51"/>
      <c r="E36" s="55"/>
      <c r="F36" s="55"/>
      <c r="G36" s="55"/>
      <c r="H36" s="55"/>
      <c r="I36" s="56"/>
      <c r="J36" s="56"/>
      <c r="K36" s="55"/>
    </row>
    <row r="38" spans="1:11" ht="15" customHeight="1" x14ac:dyDescent="0.25"/>
    <row r="39" spans="1:11" ht="15" customHeight="1" x14ac:dyDescent="0.25"/>
  </sheetData>
  <mergeCells count="24">
    <mergeCell ref="A1:K1"/>
    <mergeCell ref="A2:K2"/>
    <mergeCell ref="A3:A5"/>
    <mergeCell ref="B3:B5"/>
    <mergeCell ref="C3:C5"/>
    <mergeCell ref="D3:D5"/>
    <mergeCell ref="E3:E5"/>
    <mergeCell ref="F3:F5"/>
    <mergeCell ref="H3:H5"/>
    <mergeCell ref="I3:I5"/>
    <mergeCell ref="A33:K33"/>
    <mergeCell ref="J3:J5"/>
    <mergeCell ref="K3:K5"/>
    <mergeCell ref="A9:F9"/>
    <mergeCell ref="A12:F12"/>
    <mergeCell ref="A16:F16"/>
    <mergeCell ref="A18:F18"/>
    <mergeCell ref="A23:F23"/>
    <mergeCell ref="A29:F29"/>
    <mergeCell ref="A30:I30"/>
    <mergeCell ref="A32:C32"/>
    <mergeCell ref="D32:J32"/>
    <mergeCell ref="A34:K34"/>
    <mergeCell ref="A35:K35"/>
  </mergeCells>
  <pageMargins left="0" right="0" top="0.27559055118110237" bottom="0.3149606299212598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Rua Adriano Galvão de Castro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Andre Luis</cp:lastModifiedBy>
  <cp:lastPrinted>2019-03-15T18:29:09Z</cp:lastPrinted>
  <dcterms:created xsi:type="dcterms:W3CDTF">2018-04-16T17:15:52Z</dcterms:created>
  <dcterms:modified xsi:type="dcterms:W3CDTF">2019-03-15T18:42:33Z</dcterms:modified>
</cp:coreProperties>
</file>